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hi10-my.sharepoint.com/personal/thill_amphi_com/Documents/Projects/Adjacent Ways/CDO/Softball Access Road Widening/"/>
    </mc:Choice>
  </mc:AlternateContent>
  <xr:revisionPtr revIDLastSave="31" documentId="8_{785D42B7-AEC7-4F3F-BFE7-A9261DB7F542}" xr6:coauthVersionLast="47" xr6:coauthVersionMax="47" xr10:uidLastSave="{A31FC0E5-8605-4552-A3C6-6D6C7C0847DF}"/>
  <bookViews>
    <workbookView xWindow="-105" yWindow="0" windowWidth="14610" windowHeight="1558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7" i="1" l="1"/>
  <c r="D30" i="1"/>
  <c r="D24" i="1"/>
  <c r="D23" i="1"/>
  <c r="D22" i="1"/>
  <c r="E187" i="1"/>
  <c r="E188" i="1"/>
  <c r="E23" i="1"/>
  <c r="E22" i="1" l="1"/>
  <c r="F20" i="1" l="1"/>
  <c r="E20" i="1"/>
  <c r="D20" i="1"/>
  <c r="F221" i="1" l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F212" i="1"/>
  <c r="E214" i="1" l="1"/>
  <c r="E221" i="1" s="1"/>
  <c r="E11" i="1" s="1"/>
  <c r="F222" i="1"/>
  <c r="F11" i="1"/>
  <c r="E222" i="1" l="1"/>
  <c r="D224" i="1" s="1"/>
  <c r="D211" i="1"/>
  <c r="A217" i="1"/>
  <c r="A214" i="1"/>
  <c r="A218" i="1"/>
  <c r="A220" i="1"/>
  <c r="A219" i="1"/>
  <c r="A135" i="1"/>
  <c r="A180" i="1"/>
  <c r="A203" i="1"/>
  <c r="A185" i="1"/>
  <c r="A157" i="1"/>
  <c r="A149" i="1"/>
  <c r="A33" i="1"/>
  <c r="A48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D212" i="1" l="1"/>
  <c r="A211" i="1"/>
  <c r="A223" i="1" s="1"/>
  <c r="D214" i="1" l="1"/>
  <c r="D221" i="1" s="1"/>
  <c r="D11" i="1" s="1"/>
  <c r="D222" i="1" l="1"/>
  <c r="D223" i="1" s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<sst xmlns="http://schemas.openxmlformats.org/spreadsheetml/2006/main" count="403" uniqueCount="390">
  <si>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</si>
  <si>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</si>
  <si>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</si>
  <si>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</si>
  <si>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</si>
  <si>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</si>
  <si>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</si>
  <si>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</si>
  <si>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</si>
  <si>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</si>
  <si>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</si>
  <si>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</si>
  <si>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</si>
  <si>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</si>
  <si>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</si>
  <si>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</si>
  <si>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</si>
  <si>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</si>
  <si>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</si>
  <si>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</si>
  <si>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</si>
  <si>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</si>
  <si>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</si>
  <si>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</si>
  <si>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</si>
  <si>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</si>
  <si>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</si>
  <si>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</si>
  <si>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</si>
  <si>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</si>
  <si>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</si>
  <si>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</si>
  <si>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</si>
  <si>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</si>
  <si>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</si>
  <si>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</si>
  <si>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</si>
  <si>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</si>
  <si>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</si>
  <si>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</si>
  <si>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</si>
  <si>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</si>
  <si>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</si>
  <si>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</si>
  <si>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</si>
  <si>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</si>
  <si>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</si>
  <si>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</si>
  <si>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</si>
  <si>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</si>
  <si>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</si>
  <si>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</si>
  <si>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</si>
  <si>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</si>
  <si>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</si>
  <si>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</si>
  <si>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</si>
  <si>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</si>
  <si>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</si>
  <si>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</si>
  <si>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</si>
  <si>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</si>
  <si>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</si>
  <si>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</si>
  <si>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</si>
  <si>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</si>
  <si>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</si>
  <si>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</si>
  <si>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</si>
  <si>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</si>
  <si>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</si>
  <si>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</si>
  <si>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</si>
  <si>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</si>
  <si>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</si>
  <si>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</si>
  <si>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</si>
  <si>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</si>
  <si>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</si>
  <si>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</si>
  <si>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</si>
  <si>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</si>
  <si>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</si>
  <si>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</si>
  <si>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</si>
  <si>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</si>
  <si>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</si>
  <si>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</si>
  <si>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</si>
  <si>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</si>
  <si>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</si>
  <si>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</si>
  <si>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</si>
  <si>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</si>
  <si>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</si>
  <si>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</si>
  <si>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</si>
  <si>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</si>
  <si>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</si>
  <si>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</si>
  <si>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</si>
  <si>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</si>
  <si>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</si>
  <si>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</si>
  <si>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</si>
  <si>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</si>
  <si>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</si>
  <si>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</si>
  <si>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</si>
  <si>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</si>
  <si>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</si>
  <si>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</si>
  <si>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</si>
  <si>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</si>
  <si>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</si>
  <si>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</si>
  <si>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</si>
  <si>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</si>
  <si>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</si>
  <si>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</si>
  <si>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</si>
  <si>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</si>
  <si>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</si>
  <si>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</si>
  <si>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</si>
  <si>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</si>
  <si>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</si>
  <si>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</si>
  <si>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</si>
  <si>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</si>
  <si>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</si>
  <si>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</si>
  <si>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</si>
  <si>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</si>
  <si>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</si>
  <si>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</si>
  <si>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</si>
  <si>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</si>
  <si>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</si>
  <si>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</si>
  <si>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</si>
  <si>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</si>
  <si>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</si>
  <si>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</si>
  <si>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</si>
  <si>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</si>
  <si>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</si>
  <si>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</si>
  <si>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</si>
  <si>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</si>
  <si>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</si>
  <si>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</si>
  <si>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</si>
  <si>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</si>
  <si>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</si>
  <si>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</si>
  <si>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</si>
  <si>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</si>
  <si>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</si>
  <si>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</si>
  <si>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</si>
  <si>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</si>
  <si>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</si>
  <si>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</si>
  <si>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</si>
  <si>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</si>
  <si>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</si>
  <si>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</si>
  <si>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</si>
  <si>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</si>
  <si>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</si>
  <si>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</si>
  <si>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</si>
  <si>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</si>
  <si>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</si>
  <si>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</si>
  <si>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</si>
  <si>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</si>
  <si>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</si>
  <si>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</si>
  <si>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</si>
  <si>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</si>
  <si>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</si>
  <si>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</si>
  <si>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</si>
  <si>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</si>
  <si>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</si>
  <si>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</si>
  <si>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</si>
  <si>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</si>
  <si>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</si>
  <si>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</si>
  <si>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</si>
  <si>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</si>
  <si>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</si>
  <si>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</si>
  <si>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</si>
  <si>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</si>
  <si>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</si>
  <si>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</si>
  <si>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</si>
  <si>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</si>
  <si>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</si>
  <si>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</si>
  <si>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</si>
  <si>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</si>
  <si>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</si>
  <si>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</si>
  <si>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</si>
  <si>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</si>
  <si>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</si>
  <si>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</si>
  <si>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</si>
  <si>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</si>
  <si>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</si>
  <si>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</si>
  <si>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</si>
  <si>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</si>
  <si>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</si>
  <si>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</si>
  <si>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</si>
  <si>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</si>
  <si>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</si>
  <si>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</si>
  <si>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</si>
  <si>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</si>
  <si>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</si>
  <si>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</si>
  <si>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</si>
  <si>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</si>
  <si>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</si>
  <si>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</si>
  <si>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</si>
  <si>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</si>
  <si>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</si>
  <si>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</si>
  <si>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</si>
  <si>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</si>
  <si>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</si>
  <si>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</si>
  <si>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</si>
  <si>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</si>
  <si>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</si>
  <si>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</si>
  <si>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</si>
  <si>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</si>
  <si>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</si>
  <si>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</si>
  <si>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</si>
  <si>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</si>
  <si>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</si>
  <si>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</si>
  <si>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</si>
  <si>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</si>
  <si>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</si>
  <si>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</si>
  <si>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</si>
  <si>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</si>
  <si>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</si>
  <si>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</si>
  <si>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</si>
  <si>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</si>
  <si>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</si>
  <si>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</si>
  <si>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</si>
  <si>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</si>
  <si>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</si>
  <si>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</si>
  <si>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</si>
  <si>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</si>
  <si>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</si>
  <si>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</si>
  <si>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</si>
  <si>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</si>
  <si>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</si>
  <si>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</si>
  <si>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</si>
  <si>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</si>
  <si>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</si>
  <si>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</si>
  <si>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</si>
  <si>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</si>
  <si>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</si>
  <si>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</si>
  <si>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</si>
  <si>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</si>
  <si>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</si>
  <si>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</si>
  <si>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</si>
  <si>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</si>
  <si>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</si>
  <si>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</si>
  <si>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</si>
  <si>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</si>
  <si>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</si>
  <si>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</si>
  <si>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</si>
  <si>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</si>
  <si>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</si>
  <si>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</si>
  <si>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</si>
  <si>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</si>
  <si>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</si>
  <si>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</si>
  <si>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</si>
  <si>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</si>
  <si>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</si>
  <si>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</si>
  <si>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</si>
  <si>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</si>
  <si>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</si>
  <si>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</si>
  <si>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</si>
  <si>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</si>
  <si>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</si>
  <si>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</si>
  <si>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</si>
  <si>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</si>
  <si>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</si>
  <si>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</si>
  <si>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</si>
  <si>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</si>
  <si>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</si>
  <si>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</si>
  <si>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</si>
  <si>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</si>
  <si>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</si>
  <si>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</si>
  <si>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</si>
  <si>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</si>
  <si>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</si>
  <si>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</si>
  <si>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</si>
  <si>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</si>
  <si>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</si>
  <si>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</si>
  <si>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</si>
  <si>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</si>
  <si>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</si>
  <si>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</si>
  <si>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</si>
  <si>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</si>
  <si>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</si>
  <si>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</si>
  <si>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</si>
  <si>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</si>
  <si>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</si>
  <si>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</si>
  <si>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</si>
  <si>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</si>
  <si>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</si>
  <si>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</si>
  <si>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</si>
  <si>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</si>
  <si>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</si>
  <si>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</si>
  <si>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</si>
  <si>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</si>
  <si>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</si>
  <si>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</si>
  <si>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</si>
  <si>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</si>
  <si>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</si>
  <si>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</si>
  <si>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</si>
  <si>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</si>
  <si>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</si>
  <si>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</si>
  <si>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</si>
  <si>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</si>
  <si>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</si>
  <si>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</si>
  <si>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</si>
  <si>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</si>
  <si>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</si>
  <si>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</si>
  <si>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</si>
  <si>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</si>
  <si>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</si>
  <si>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</si>
  <si>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</si>
  <si>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</si>
  <si>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</si>
  <si>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</si>
  <si>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</si>
  <si>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Amphitheater USD</t>
  </si>
  <si>
    <t>Pima</t>
  </si>
  <si>
    <t>N/A</t>
  </si>
  <si>
    <t>Copper State Pavement Inc.</t>
  </si>
  <si>
    <t>4153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</si>
</sst>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00" zoomScale="124" zoomScaleNormal="124" zoomScaleSheetLayoutView="124" workbookViewId="0">
      <selection activeCell="D188" sqref="D188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381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386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389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387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388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>
        <f>1110</f>
        <v>1110</v>
      </c>
      <c r="E22" s="135">
        <f>1962.7</f>
        <v>1962.7</v>
      </c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f>1258.77+467.55+187.02</f>
        <v>1913.34</v>
      </c>
      <c r="E23" s="135">
        <f>890.3+1323.2</f>
        <v>2213.5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>
        <f>839.18+352.8</f>
        <v>1191.98</v>
      </c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4215.32</v>
      </c>
      <c r="E25" s="35">
        <f>SUM(E22:E24)</f>
        <v>4176.2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>
        <f>2550+7944.38+245.5</f>
        <v>10739.880000000001</v>
      </c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10739.880000000001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f>1198.82+138.6+350+8925+4000</f>
        <v>14612.42</v>
      </c>
      <c r="E187" s="135">
        <f>890.3+132+1271.86+481.06+106.1+12333.35</f>
        <v>15214.67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>
        <f>8275.02</f>
        <v>8275.02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14612.42</v>
      </c>
      <c r="E190" s="93">
        <f>SUM(E187:E189)</f>
        <v>23489.690000000002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0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29567.620000000003</v>
      </c>
      <c r="E212" s="41">
        <f>SUM(E20,E25,E33,E41,E48,E55,E71,E83,E98,E113,E127,E135,E141,E146,E149,E157,E165,E168,E174,E180,E185,E190,E203,E211)</f>
        <v>27665.890000000003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f>D212*0.1</f>
        <v>2956.7620000000006</v>
      </c>
      <c r="E214" s="163">
        <f>E212*0.1</f>
        <v>2766.5890000000004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2956.7620000000006</v>
      </c>
      <c r="E221" s="27">
        <f>SUM(E213:E220)</f>
        <v>2766.5890000000004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32524.382000000005</v>
      </c>
      <c r="E222" s="240">
        <f>E212+E221</f>
        <v>30432.479000000003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62956.861000000004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30432.479000000003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Hill, Tracy</cp:lastModifiedBy>
  <cp:lastPrinted>2021-02-17T03:49:12Z</cp:lastPrinted>
  <dcterms:created xsi:type="dcterms:W3CDTF">2006-08-31T18:48:44Z</dcterms:created>
  <dcterms:modified xsi:type="dcterms:W3CDTF">2026-02-25T21:38:46Z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